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KiBeG\Tarifrechner\"/>
    </mc:Choice>
  </mc:AlternateContent>
  <xr:revisionPtr revIDLastSave="0" documentId="8_{81C62E5F-54A3-4A05-A20C-DE3D79B20AF0}" xr6:coauthVersionLast="47" xr6:coauthVersionMax="47" xr10:uidLastSave="{00000000-0000-0000-0000-000000000000}"/>
  <bookViews>
    <workbookView xWindow="-120" yWindow="630" windowWidth="29040" windowHeight="14970" xr2:uid="{00000000-000D-0000-FFFF-FFFF00000000}"/>
  </bookViews>
  <sheets>
    <sheet name="Tarifrechner" sheetId="1" r:id="rId1"/>
    <sheet name="Parame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1" i="1" s="1"/>
  <c r="C33" i="1" s="1"/>
  <c r="K12" i="1" s="1"/>
  <c r="M12" i="1" l="1"/>
  <c r="K15" i="1"/>
  <c r="M15" i="1" s="1"/>
  <c r="K6" i="1"/>
  <c r="M6" i="1" s="1"/>
  <c r="K18" i="1"/>
  <c r="M18" i="1" s="1"/>
  <c r="K24" i="1"/>
  <c r="M24" i="1" s="1"/>
  <c r="K9" i="1"/>
  <c r="M9" i="1" s="1"/>
  <c r="K21" i="1"/>
  <c r="M21" i="1" s="1"/>
</calcChain>
</file>

<file path=xl/sharedStrings.xml><?xml version="1.0" encoding="utf-8"?>
<sst xmlns="http://schemas.openxmlformats.org/spreadsheetml/2006/main" count="56" uniqueCount="41">
  <si>
    <t>Einkaufsumme 2. Säule</t>
  </si>
  <si>
    <t>Liegenschaftsabzüge</t>
  </si>
  <si>
    <t>Beiträge 3. Säule</t>
  </si>
  <si>
    <t>Verlust früherer Geschäftsjahre</t>
  </si>
  <si>
    <t>Massgebendes Einkommen</t>
  </si>
  <si>
    <t>Anzahl Erziehungsberechtigte</t>
  </si>
  <si>
    <t>Anzahl Kinder</t>
  </si>
  <si>
    <t>Massgebender Betrag</t>
  </si>
  <si>
    <t>Leistungsbeitrag</t>
  </si>
  <si>
    <t>KITA, 1 Tag</t>
  </si>
  <si>
    <t>Total</t>
  </si>
  <si>
    <t>Tagesfamilie, 1 Stunde</t>
  </si>
  <si>
    <t>Rand-/Aufgabenstunde</t>
  </si>
  <si>
    <t>Mittagsbetreuung</t>
  </si>
  <si>
    <t>Mindestbeitrag</t>
  </si>
  <si>
    <t>Einstufungssatz</t>
  </si>
  <si>
    <t>Ferien</t>
  </si>
  <si>
    <t>Tarifrechner Gemeinde Fahrwangen</t>
  </si>
  <si>
    <t>Steuerbares Einkommen</t>
  </si>
  <si>
    <t>Steuerbares Vermögen</t>
  </si>
  <si>
    <t>Pos. 13.1 Steuererklärung</t>
  </si>
  <si>
    <t>Pos. 13.2 Steuererklärung</t>
  </si>
  <si>
    <t>Pos. 15.2 und 15.3 Steuererklärung</t>
  </si>
  <si>
    <t>bei Selbstständigerwerbenden</t>
  </si>
  <si>
    <t>im gleichen Haushalt</t>
  </si>
  <si>
    <t>Früh-/ Spätnachmittagsbetreuung</t>
  </si>
  <si>
    <t>Eltern-beitrag</t>
  </si>
  <si>
    <t>Gemeinde-Beitrag</t>
  </si>
  <si>
    <t>pro Tag</t>
  </si>
  <si>
    <t>pro Stunde</t>
  </si>
  <si>
    <t>pro Kind</t>
  </si>
  <si>
    <t>Die Berechnungen dieses Tarifrechners sind unverbindlich und dienen als Richtwerte und Erstabklärungen. 
Verbindliche Gemeindebeiträge werden mit Verfügung des Gemeinderates an die Erziehungsberechtigten eröffnet (nach Gesuchsabgabe).</t>
  </si>
  <si>
    <t>Beitragssystem:</t>
  </si>
  <si>
    <t>Spenden/Zuwendungen</t>
  </si>
  <si>
    <t>Allgemeiner Abzug</t>
  </si>
  <si>
    <t>Abzug Erziehungsberechtigte</t>
  </si>
  <si>
    <t>Abzug pro Kind im gl. Haushalt</t>
  </si>
  <si>
    <t>Promille</t>
  </si>
  <si>
    <t>Frühbetreuung inkl. Frühstück</t>
  </si>
  <si>
    <t>Frühbetreuung mit Frühstück</t>
  </si>
  <si>
    <t>Pos. 6.7 Steuererklärung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</si>
</sst>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 applyAlignment="1">
      <alignment horizontal="right" vertical="top" wrapText="1"/>
    </xf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1" fillId="2" borderId="0" xfId="0" applyNumberFormat="1" applyFont="1" applyFill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0" xfId="0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 wrapText="1"/>
    </xf>
    <xf numFmtId="0" fontId="0" fillId="2" borderId="6" xfId="0" applyFill="1" applyBorder="1" applyAlignment="1">
      <alignment vertical="center"/>
    </xf>
    <xf numFmtId="4" fontId="1" fillId="4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" fontId="0" fillId="2" borderId="8" xfId="0" applyNumberForma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0" fillId="2" borderId="10" xfId="0" applyFill="1" applyBorder="1"/>
    <xf numFmtId="4" fontId="5" fillId="2" borderId="1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/>
    <xf numFmtId="3" fontId="1" fillId="3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>
      <alignment vertical="center"/>
    </xf>
    <xf numFmtId="0" fontId="0" fillId="5" borderId="0" xfId="0" applyFill="1"/>
    <xf numFmtId="0" fontId="1" fillId="5" borderId="0" xfId="0" applyFont="1" applyFill="1"/>
    <xf numFmtId="0" fontId="0" fillId="5" borderId="10" xfId="0" applyFill="1" applyBorder="1"/>
    <xf numFmtId="9" fontId="0" fillId="5" borderId="10" xfId="0" applyNumberFormat="1" applyFill="1" applyBorder="1"/>
    <xf numFmtId="4" fontId="0" fillId="5" borderId="10" xfId="0" applyNumberFormat="1" applyFill="1" applyBorder="1"/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3" fontId="1" fillId="4" borderId="3" xfId="0" applyNumberFormat="1" applyFont="1" applyFill="1" applyBorder="1" applyAlignment="1">
      <alignment horizontal="right" wrapText="1"/>
    </xf>
    <xf numFmtId="3" fontId="1" fillId="4" borderId="0" xfId="0" applyNumberFormat="1" applyFont="1" applyFill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  <color rgb="FFFF3A25"/>
      <color rgb="FFFF33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zoomScaleNormal="100" workbookViewId="0">
      <selection activeCell="C28" sqref="C28"/>
    </sheetView>
  </sheetViews>
  <sheetFormatPr baseColWidth="10" defaultRowHeight="15" x14ac:dyDescent="0.25"/>
  <cols>
    <col min="1" max="1" width="30.85546875" style="47" customWidth="1"/>
    <col min="2" max="2" width="12" style="47" customWidth="1"/>
    <col min="3" max="3" width="11.42578125" style="48"/>
    <col min="4" max="4" width="2.7109375" style="48" customWidth="1"/>
    <col min="5" max="6" width="6.85546875" style="47" customWidth="1"/>
    <col min="7" max="7" width="3.42578125" style="47" customWidth="1"/>
    <col min="8" max="8" width="27.5703125" style="47" customWidth="1"/>
    <col min="9" max="9" width="11.42578125" style="47"/>
    <col min="10" max="10" width="2.7109375" style="47" customWidth="1"/>
    <col min="11" max="11" width="11.42578125" style="47"/>
    <col min="12" max="12" width="2.7109375" style="47" customWidth="1"/>
    <col min="13" max="13" width="11.42578125" style="47"/>
    <col min="14" max="14" width="2.7109375" style="47" customWidth="1"/>
    <col min="15" max="15" width="11.42578125" style="47"/>
    <col min="16" max="16" width="5.140625" style="47" customWidth="1"/>
    <col min="17" max="17" width="3.28515625" style="47" customWidth="1"/>
    <col min="18" max="16384" width="11.42578125" style="47"/>
  </cols>
  <sheetData>
    <row r="1" spans="1:20" s="49" customFormat="1" ht="19.5" thickBot="1" x14ac:dyDescent="0.3">
      <c r="A1" s="4" t="s">
        <v>17</v>
      </c>
      <c r="B1" s="4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0" ht="22.5" customHeight="1" x14ac:dyDescent="0.25">
      <c r="A2" s="6"/>
      <c r="B2" s="6"/>
      <c r="C2" s="7"/>
      <c r="D2" s="7"/>
      <c r="E2" s="6"/>
      <c r="F2" s="6"/>
      <c r="G2" s="8"/>
      <c r="H2" s="9"/>
      <c r="I2" s="9"/>
      <c r="J2" s="9"/>
      <c r="K2" s="66" t="s">
        <v>27</v>
      </c>
      <c r="L2" s="9"/>
      <c r="M2" s="68" t="s">
        <v>26</v>
      </c>
      <c r="N2" s="9"/>
      <c r="O2" s="9"/>
      <c r="P2" s="10"/>
      <c r="Q2" s="6"/>
    </row>
    <row r="3" spans="1:20" s="50" customFormat="1" ht="15" customHeight="1" x14ac:dyDescent="0.25">
      <c r="A3" s="53" t="s">
        <v>18</v>
      </c>
      <c r="B3" s="53"/>
      <c r="C3" s="54">
        <v>0</v>
      </c>
      <c r="D3" s="13"/>
      <c r="E3" s="11"/>
      <c r="F3" s="11"/>
      <c r="G3" s="14"/>
      <c r="H3" s="15"/>
      <c r="I3" s="16" t="s">
        <v>30</v>
      </c>
      <c r="J3" s="15"/>
      <c r="K3" s="67"/>
      <c r="L3" s="15"/>
      <c r="M3" s="69"/>
      <c r="N3" s="15"/>
      <c r="O3" s="3" t="s">
        <v>10</v>
      </c>
      <c r="P3" s="17"/>
      <c r="Q3" s="11"/>
    </row>
    <row r="4" spans="1:20" s="51" customFormat="1" x14ac:dyDescent="0.25">
      <c r="A4" s="26"/>
      <c r="B4" s="26"/>
      <c r="C4" s="27"/>
      <c r="D4" s="27"/>
      <c r="E4" s="26"/>
      <c r="F4" s="26"/>
      <c r="G4" s="28"/>
      <c r="H4" s="6"/>
      <c r="I4" s="6"/>
      <c r="J4" s="6"/>
      <c r="K4" s="24"/>
      <c r="L4" s="23"/>
      <c r="M4" s="23"/>
      <c r="N4" s="23"/>
      <c r="O4" s="23"/>
      <c r="P4" s="29"/>
      <c r="Q4" s="26"/>
    </row>
    <row r="5" spans="1:20" ht="6.75" customHeight="1" x14ac:dyDescent="0.25">
      <c r="A5" s="6"/>
      <c r="B5" s="6"/>
      <c r="C5" s="7"/>
      <c r="D5" s="7"/>
      <c r="E5" s="6"/>
      <c r="F5" s="6"/>
      <c r="G5" s="18"/>
      <c r="H5" s="19"/>
      <c r="I5" s="19"/>
      <c r="J5" s="19"/>
      <c r="K5" s="20"/>
      <c r="L5" s="19"/>
      <c r="M5" s="19"/>
      <c r="N5" s="19"/>
      <c r="O5" s="19"/>
      <c r="P5" s="21"/>
      <c r="Q5" s="6"/>
    </row>
    <row r="6" spans="1:20" s="50" customFormat="1" x14ac:dyDescent="0.25">
      <c r="A6" s="11" t="s">
        <v>19</v>
      </c>
      <c r="B6" s="11"/>
      <c r="C6" s="12">
        <v>0</v>
      </c>
      <c r="D6" s="13"/>
      <c r="E6" s="11"/>
      <c r="F6" s="11"/>
      <c r="G6" s="14"/>
      <c r="H6" s="11" t="s">
        <v>9</v>
      </c>
      <c r="I6" s="11" t="s">
        <v>28</v>
      </c>
      <c r="J6" s="11"/>
      <c r="K6" s="22">
        <f>MROUND(IF((O6-Parameter!B5-$C$33*Parameter!C5/100)&lt;0,0,O6-Parameter!B5-$C$33*Parameter!C5/100),0.05)</f>
        <v>95</v>
      </c>
      <c r="L6" s="24"/>
      <c r="M6" s="55">
        <f>O6-K6</f>
        <v>15</v>
      </c>
      <c r="N6" s="24"/>
      <c r="O6" s="55">
        <v>110</v>
      </c>
      <c r="P6" s="17"/>
      <c r="Q6" s="11"/>
    </row>
    <row r="7" spans="1:20" s="51" customFormat="1" x14ac:dyDescent="0.25">
      <c r="A7" s="26"/>
      <c r="B7" s="26"/>
      <c r="C7" s="27"/>
      <c r="D7" s="27"/>
      <c r="E7" s="26"/>
      <c r="F7" s="26"/>
      <c r="G7" s="28"/>
      <c r="H7" s="11"/>
      <c r="I7" s="11"/>
      <c r="J7" s="11"/>
      <c r="K7" s="24"/>
      <c r="L7" s="24"/>
      <c r="M7" s="24"/>
      <c r="N7" s="24"/>
      <c r="O7" s="24"/>
      <c r="P7" s="29"/>
      <c r="Q7" s="26"/>
    </row>
    <row r="8" spans="1:20" ht="6.75" customHeight="1" x14ac:dyDescent="0.25">
      <c r="A8" s="6"/>
      <c r="B8" s="6"/>
      <c r="C8" s="7"/>
      <c r="D8" s="7"/>
      <c r="E8" s="6"/>
      <c r="F8" s="6"/>
      <c r="G8" s="18"/>
      <c r="H8" s="11"/>
      <c r="I8" s="11"/>
      <c r="J8" s="11"/>
      <c r="K8" s="24"/>
      <c r="L8" s="24"/>
      <c r="M8" s="24"/>
      <c r="N8" s="24"/>
      <c r="O8" s="24"/>
      <c r="P8" s="21"/>
      <c r="Q8" s="6"/>
    </row>
    <row r="9" spans="1:20" x14ac:dyDescent="0.25">
      <c r="A9" s="6" t="s">
        <v>0</v>
      </c>
      <c r="B9" s="6"/>
      <c r="C9" s="25">
        <v>0</v>
      </c>
      <c r="D9" s="7"/>
      <c r="E9" s="6"/>
      <c r="F9" s="6"/>
      <c r="G9" s="18"/>
      <c r="H9" s="11" t="s">
        <v>11</v>
      </c>
      <c r="I9" s="11" t="s">
        <v>29</v>
      </c>
      <c r="J9" s="11"/>
      <c r="K9" s="22">
        <f>MROUND(IF((O9-Parameter!B6-$C$33*Parameter!C6/100)&lt;0,0,O9-Parameter!B6-$C$33*Parameter!C6/100),0.05)</f>
        <v>9</v>
      </c>
      <c r="L9" s="24"/>
      <c r="M9" s="55">
        <f>O9-K9</f>
        <v>2</v>
      </c>
      <c r="N9" s="24"/>
      <c r="O9" s="55">
        <v>11</v>
      </c>
      <c r="P9" s="21"/>
      <c r="Q9" s="6"/>
    </row>
    <row r="10" spans="1:20" s="51" customFormat="1" x14ac:dyDescent="0.25">
      <c r="A10" s="26" t="s">
        <v>20</v>
      </c>
      <c r="B10" s="26"/>
      <c r="C10" s="27"/>
      <c r="D10" s="27"/>
      <c r="E10" s="26"/>
      <c r="F10" s="26"/>
      <c r="G10" s="28"/>
      <c r="H10" s="11"/>
      <c r="I10" s="11"/>
      <c r="J10" s="11"/>
      <c r="K10" s="24"/>
      <c r="L10" s="24"/>
      <c r="M10" s="24"/>
      <c r="N10" s="24"/>
      <c r="O10" s="24"/>
      <c r="P10" s="29"/>
      <c r="Q10" s="26"/>
    </row>
    <row r="11" spans="1:20" ht="6.75" customHeight="1" x14ac:dyDescent="0.25">
      <c r="A11" s="6"/>
      <c r="B11" s="6"/>
      <c r="C11" s="7"/>
      <c r="D11" s="7"/>
      <c r="E11" s="6"/>
      <c r="F11" s="6"/>
      <c r="G11" s="18"/>
      <c r="H11" s="11"/>
      <c r="I11" s="11"/>
      <c r="J11" s="11"/>
      <c r="K11" s="24"/>
      <c r="L11" s="24"/>
      <c r="M11" s="24"/>
      <c r="N11" s="24"/>
      <c r="O11" s="24"/>
      <c r="P11" s="21"/>
      <c r="Q11" s="6"/>
    </row>
    <row r="12" spans="1:20" x14ac:dyDescent="0.25">
      <c r="A12" s="6" t="s">
        <v>2</v>
      </c>
      <c r="B12" s="6"/>
      <c r="C12" s="25">
        <v>0</v>
      </c>
      <c r="D12" s="7"/>
      <c r="E12" s="6"/>
      <c r="F12" s="6"/>
      <c r="G12" s="18"/>
      <c r="H12" s="11" t="s">
        <v>39</v>
      </c>
      <c r="I12" s="11" t="s">
        <v>29</v>
      </c>
      <c r="J12" s="11"/>
      <c r="K12" s="22">
        <f>MROUND(IF((O12-Parameter!B9-$C$33*Parameter!C9/100)&lt;0,0,O12-Parameter!B9-$C$33*Parameter!C9/100),0.05)</f>
        <v>11</v>
      </c>
      <c r="L12" s="24"/>
      <c r="M12" s="55">
        <f>O12-K12</f>
        <v>3</v>
      </c>
      <c r="N12" s="24"/>
      <c r="O12" s="55">
        <v>14</v>
      </c>
      <c r="P12" s="21"/>
      <c r="Q12" s="6"/>
    </row>
    <row r="13" spans="1:20" s="51" customFormat="1" x14ac:dyDescent="0.25">
      <c r="A13" s="26" t="s">
        <v>21</v>
      </c>
      <c r="B13" s="26"/>
      <c r="C13" s="27"/>
      <c r="D13" s="27"/>
      <c r="E13" s="26"/>
      <c r="F13" s="26"/>
      <c r="G13" s="28"/>
      <c r="H13" s="11"/>
      <c r="I13" s="11"/>
      <c r="J13" s="11"/>
      <c r="K13" s="24"/>
      <c r="L13" s="24"/>
      <c r="M13" s="24"/>
      <c r="N13" s="24"/>
      <c r="O13" s="24"/>
      <c r="P13" s="29"/>
      <c r="Q13" s="26"/>
    </row>
    <row r="14" spans="1:20" ht="6.75" customHeight="1" x14ac:dyDescent="0.25">
      <c r="A14" s="6"/>
      <c r="B14" s="6"/>
      <c r="C14" s="7"/>
      <c r="D14" s="7"/>
      <c r="E14" s="6"/>
      <c r="F14" s="6"/>
      <c r="G14" s="18"/>
      <c r="H14" s="11"/>
      <c r="I14" s="11"/>
      <c r="J14" s="11"/>
      <c r="K14" s="24"/>
      <c r="L14" s="24"/>
      <c r="M14" s="24"/>
      <c r="N14" s="24"/>
      <c r="O14" s="24"/>
      <c r="P14" s="21"/>
      <c r="Q14" s="6"/>
    </row>
    <row r="15" spans="1:20" x14ac:dyDescent="0.25">
      <c r="A15" s="6" t="s">
        <v>1</v>
      </c>
      <c r="B15" s="6"/>
      <c r="C15" s="25">
        <v>0</v>
      </c>
      <c r="D15" s="7"/>
      <c r="E15" s="6"/>
      <c r="F15" s="6"/>
      <c r="G15" s="18"/>
      <c r="H15" s="11" t="s">
        <v>12</v>
      </c>
      <c r="I15" s="11" t="s">
        <v>29</v>
      </c>
      <c r="J15" s="11"/>
      <c r="K15" s="22">
        <f>MROUND(IF((O15-Parameter!B7-$C$33*Parameter!C7/100)&lt;0,0,O15-Parameter!B7-$C$33*Parameter!C7/100),0.05)</f>
        <v>5.5</v>
      </c>
      <c r="L15" s="24"/>
      <c r="M15" s="55">
        <f>O15-K15</f>
        <v>1.5</v>
      </c>
      <c r="N15" s="24"/>
      <c r="O15" s="55">
        <v>7</v>
      </c>
      <c r="P15" s="21"/>
      <c r="Q15" s="6"/>
    </row>
    <row r="16" spans="1:20" s="51" customFormat="1" x14ac:dyDescent="0.25">
      <c r="A16" s="26" t="s">
        <v>40</v>
      </c>
      <c r="B16" s="26"/>
      <c r="C16" s="27"/>
      <c r="D16" s="27"/>
      <c r="E16" s="26"/>
      <c r="F16" s="26"/>
      <c r="G16" s="28"/>
      <c r="H16" s="11"/>
      <c r="I16" s="11"/>
      <c r="J16" s="11"/>
      <c r="K16" s="24"/>
      <c r="L16" s="24"/>
      <c r="M16" s="24"/>
      <c r="N16" s="24"/>
      <c r="O16" s="24"/>
      <c r="P16" s="29"/>
      <c r="Q16" s="26"/>
      <c r="T16" s="64"/>
    </row>
    <row r="17" spans="1:17" ht="6.75" customHeight="1" x14ac:dyDescent="0.25">
      <c r="A17" s="6"/>
      <c r="B17" s="6"/>
      <c r="C17" s="7"/>
      <c r="D17" s="7"/>
      <c r="E17" s="6"/>
      <c r="F17" s="6"/>
      <c r="G17" s="18"/>
      <c r="H17" s="11"/>
      <c r="I17" s="11"/>
      <c r="J17" s="11"/>
      <c r="K17" s="24"/>
      <c r="L17" s="24"/>
      <c r="M17" s="24"/>
      <c r="N17" s="24"/>
      <c r="O17" s="24"/>
      <c r="P17" s="21"/>
      <c r="Q17" s="6"/>
    </row>
    <row r="18" spans="1:17" x14ac:dyDescent="0.25">
      <c r="A18" s="6" t="s">
        <v>33</v>
      </c>
      <c r="B18" s="6"/>
      <c r="C18" s="25">
        <v>0</v>
      </c>
      <c r="D18" s="7"/>
      <c r="E18" s="6"/>
      <c r="F18" s="6"/>
      <c r="G18" s="18"/>
      <c r="H18" s="11" t="s">
        <v>13</v>
      </c>
      <c r="I18" s="11" t="s">
        <v>28</v>
      </c>
      <c r="J18" s="11"/>
      <c r="K18" s="22">
        <f>MROUND(IF((O18-Parameter!B8-$C$33*Parameter!C8/100)&lt;0,0,O18-Parameter!B8-$C$33*Parameter!C8/100),0.05)</f>
        <v>11.5</v>
      </c>
      <c r="L18" s="24"/>
      <c r="M18" s="55">
        <f t="shared" ref="M18" si="0">O18-K18</f>
        <v>4.5</v>
      </c>
      <c r="N18" s="24"/>
      <c r="O18" s="55">
        <v>16</v>
      </c>
      <c r="P18" s="21"/>
      <c r="Q18" s="6"/>
    </row>
    <row r="19" spans="1:17" s="51" customFormat="1" x14ac:dyDescent="0.25">
      <c r="A19" s="26" t="s">
        <v>22</v>
      </c>
      <c r="B19" s="26"/>
      <c r="C19" s="27"/>
      <c r="D19" s="27"/>
      <c r="E19" s="26"/>
      <c r="F19" s="26"/>
      <c r="G19" s="28"/>
      <c r="H19" s="11"/>
      <c r="I19" s="11"/>
      <c r="J19" s="11"/>
      <c r="K19" s="24"/>
      <c r="L19" s="24"/>
      <c r="M19" s="24"/>
      <c r="N19" s="24"/>
      <c r="O19" s="24"/>
      <c r="P19" s="29"/>
      <c r="Q19" s="26"/>
    </row>
    <row r="20" spans="1:17" ht="6.75" customHeight="1" x14ac:dyDescent="0.25">
      <c r="A20" s="6"/>
      <c r="B20" s="6"/>
      <c r="C20" s="7"/>
      <c r="D20" s="7"/>
      <c r="E20" s="6"/>
      <c r="F20" s="6"/>
      <c r="G20" s="18"/>
      <c r="H20" s="11"/>
      <c r="I20" s="11"/>
      <c r="J20" s="11"/>
      <c r="K20" s="24"/>
      <c r="L20" s="24"/>
      <c r="M20" s="24"/>
      <c r="N20" s="24"/>
      <c r="O20" s="24"/>
      <c r="P20" s="21"/>
      <c r="Q20" s="6"/>
    </row>
    <row r="21" spans="1:17" x14ac:dyDescent="0.25">
      <c r="A21" s="6" t="s">
        <v>3</v>
      </c>
      <c r="B21" s="6"/>
      <c r="C21" s="25">
        <v>0</v>
      </c>
      <c r="D21" s="7"/>
      <c r="E21" s="6"/>
      <c r="F21" s="6"/>
      <c r="G21" s="18"/>
      <c r="H21" s="11" t="s">
        <v>25</v>
      </c>
      <c r="I21" s="11" t="s">
        <v>28</v>
      </c>
      <c r="J21" s="11"/>
      <c r="K21" s="22">
        <f>MROUND(IF((O21-Parameter!B10-$C$33*Parameter!C10/100)&lt;0,0,O21-Parameter!B10-$C$33*Parameter!C10/100),0.05)</f>
        <v>18</v>
      </c>
      <c r="L21" s="24"/>
      <c r="M21" s="55">
        <f>O21-K21</f>
        <v>4</v>
      </c>
      <c r="N21" s="24"/>
      <c r="O21" s="55">
        <v>22</v>
      </c>
      <c r="P21" s="21"/>
      <c r="Q21" s="6"/>
    </row>
    <row r="22" spans="1:17" s="51" customFormat="1" x14ac:dyDescent="0.25">
      <c r="A22" s="26" t="s">
        <v>23</v>
      </c>
      <c r="B22" s="26"/>
      <c r="C22" s="27"/>
      <c r="D22" s="27"/>
      <c r="E22" s="26"/>
      <c r="F22" s="26"/>
      <c r="G22" s="28"/>
      <c r="H22" s="11"/>
      <c r="I22" s="11"/>
      <c r="J22" s="11"/>
      <c r="K22" s="24"/>
      <c r="L22" s="24"/>
      <c r="M22" s="24"/>
      <c r="N22" s="24"/>
      <c r="O22" s="24"/>
      <c r="P22" s="29"/>
      <c r="Q22" s="26"/>
    </row>
    <row r="23" spans="1:17" ht="10.5" customHeight="1" x14ac:dyDescent="0.25">
      <c r="A23" s="6"/>
      <c r="B23" s="6"/>
      <c r="C23" s="7"/>
      <c r="D23" s="7"/>
      <c r="E23" s="6"/>
      <c r="F23" s="6"/>
      <c r="G23" s="18"/>
      <c r="H23" s="11"/>
      <c r="I23" s="11"/>
      <c r="J23" s="11"/>
      <c r="K23" s="24"/>
      <c r="L23" s="24"/>
      <c r="M23" s="24"/>
      <c r="N23" s="24"/>
      <c r="O23" s="24"/>
      <c r="P23" s="21"/>
      <c r="Q23" s="6"/>
    </row>
    <row r="24" spans="1:17" s="50" customFormat="1" x14ac:dyDescent="0.25">
      <c r="A24" s="11" t="s">
        <v>4</v>
      </c>
      <c r="B24" s="11"/>
      <c r="C24" s="34">
        <f>(C3*Parameter!$B$14)+(C6*Parameter!$B$15)+C9+C15+C12+C18+C21</f>
        <v>0</v>
      </c>
      <c r="D24" s="13"/>
      <c r="E24" s="11"/>
      <c r="F24" s="11"/>
      <c r="G24" s="18"/>
      <c r="H24" s="11" t="s">
        <v>16</v>
      </c>
      <c r="I24" s="11" t="s">
        <v>28</v>
      </c>
      <c r="J24" s="11"/>
      <c r="K24" s="22">
        <f>MROUND(IF((O24-Parameter!B11-$C$33*Parameter!C11/100)&lt;0,0,O24-Parameter!B11-$C$33*Parameter!C11/100),0.05)</f>
        <v>81</v>
      </c>
      <c r="L24" s="24"/>
      <c r="M24" s="55">
        <f>O24-K24</f>
        <v>18</v>
      </c>
      <c r="N24" s="24"/>
      <c r="O24" s="55">
        <v>99</v>
      </c>
      <c r="P24" s="21"/>
      <c r="Q24" s="11"/>
    </row>
    <row r="25" spans="1:17" ht="16.5" customHeight="1" thickBot="1" x14ac:dyDescent="0.3">
      <c r="A25" s="6"/>
      <c r="B25" s="6"/>
      <c r="C25" s="7"/>
      <c r="D25" s="7"/>
      <c r="E25" s="6"/>
      <c r="F25" s="6"/>
      <c r="G25" s="30"/>
      <c r="H25" s="31"/>
      <c r="I25" s="31"/>
      <c r="J25" s="31"/>
      <c r="K25" s="32"/>
      <c r="L25" s="32"/>
      <c r="M25" s="32"/>
      <c r="N25" s="32"/>
      <c r="O25" s="32"/>
      <c r="P25" s="33"/>
      <c r="Q25" s="6"/>
    </row>
    <row r="26" spans="1:17" x14ac:dyDescent="0.25">
      <c r="A26" s="6" t="s">
        <v>5</v>
      </c>
      <c r="B26" s="6"/>
      <c r="C26" s="25">
        <v>0</v>
      </c>
      <c r="D26" s="7"/>
      <c r="E26" s="6"/>
      <c r="F26" s="6"/>
      <c r="G26" s="6"/>
      <c r="H26" s="6"/>
      <c r="I26" s="6"/>
      <c r="J26" s="6"/>
      <c r="K26" s="23"/>
      <c r="L26" s="23"/>
      <c r="M26" s="23"/>
      <c r="N26" s="23"/>
      <c r="O26" s="23"/>
      <c r="P26" s="6"/>
      <c r="Q26" s="6"/>
    </row>
    <row r="27" spans="1:17" s="52" customFormat="1" ht="13.5" customHeight="1" x14ac:dyDescent="0.25">
      <c r="A27" s="26" t="s">
        <v>24</v>
      </c>
      <c r="B27" s="35"/>
      <c r="C27" s="36"/>
      <c r="D27" s="36"/>
      <c r="E27" s="35"/>
      <c r="F27" s="35"/>
      <c r="G27" s="11"/>
      <c r="H27" s="11"/>
      <c r="I27" s="11"/>
      <c r="J27" s="11"/>
      <c r="K27" s="24"/>
      <c r="L27" s="24"/>
      <c r="M27" s="24"/>
      <c r="N27" s="24"/>
      <c r="O27" s="24"/>
      <c r="P27" s="11"/>
      <c r="Q27" s="35"/>
    </row>
    <row r="28" spans="1:17" x14ac:dyDescent="0.25">
      <c r="A28" s="6" t="s">
        <v>6</v>
      </c>
      <c r="B28" s="6"/>
      <c r="C28" s="25">
        <v>0</v>
      </c>
      <c r="D28" s="7"/>
      <c r="E28" s="6"/>
      <c r="F28" s="6"/>
      <c r="G28" s="37"/>
      <c r="H28" s="37"/>
      <c r="I28" s="37"/>
      <c r="J28" s="37"/>
      <c r="K28" s="38"/>
      <c r="L28" s="38"/>
      <c r="M28" s="38"/>
      <c r="N28" s="38"/>
      <c r="O28" s="38"/>
      <c r="P28" s="37"/>
      <c r="Q28" s="6"/>
    </row>
    <row r="29" spans="1:17" s="51" customFormat="1" x14ac:dyDescent="0.25">
      <c r="A29" s="26" t="s">
        <v>24</v>
      </c>
      <c r="B29" s="26"/>
      <c r="C29" s="27"/>
      <c r="D29" s="27"/>
      <c r="E29" s="26"/>
      <c r="F29" s="26"/>
      <c r="G29" s="37"/>
      <c r="H29" s="37"/>
      <c r="I29" s="37"/>
      <c r="J29" s="37"/>
      <c r="K29" s="38"/>
      <c r="L29" s="38"/>
      <c r="M29" s="38"/>
      <c r="N29" s="38"/>
      <c r="O29" s="38"/>
      <c r="P29" s="37"/>
      <c r="Q29" s="26"/>
    </row>
    <row r="30" spans="1:17" ht="16.5" customHeight="1" x14ac:dyDescent="0.25">
      <c r="A30" s="6"/>
      <c r="B30" s="6"/>
      <c r="C30" s="7"/>
      <c r="D30" s="7"/>
      <c r="E30" s="6"/>
      <c r="F30" s="6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6"/>
    </row>
    <row r="31" spans="1:17" s="50" customFormat="1" x14ac:dyDescent="0.25">
      <c r="A31" s="11" t="s">
        <v>7</v>
      </c>
      <c r="B31" s="11"/>
      <c r="C31" s="34">
        <f>IF((C24-Parameter!$B$16-(C26*Parameter!$B$17)-(C28*Parameter!$B$18))&lt;0,0,(C24-Parameter!$B$16-(C26*Parameter!$B$17)-(C28*Parameter!$B$18)))</f>
        <v>0</v>
      </c>
      <c r="D31" s="13"/>
      <c r="E31" s="11"/>
      <c r="F31" s="11"/>
      <c r="G31" s="37"/>
      <c r="H31" s="40"/>
      <c r="I31" s="37"/>
      <c r="J31" s="37"/>
      <c r="K31" s="37"/>
      <c r="L31" s="37"/>
      <c r="M31" s="37"/>
      <c r="N31" s="37"/>
      <c r="O31" s="37"/>
      <c r="P31" s="37"/>
      <c r="Q31" s="11"/>
    </row>
    <row r="32" spans="1:17" ht="6.75" customHeight="1" x14ac:dyDescent="0.25">
      <c r="A32" s="6"/>
      <c r="B32" s="6"/>
      <c r="C32" s="7"/>
      <c r="D32" s="7"/>
      <c r="E32" s="6"/>
      <c r="F32" s="6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6"/>
    </row>
    <row r="33" spans="1:17" s="50" customFormat="1" x14ac:dyDescent="0.25">
      <c r="A33" s="11" t="s">
        <v>8</v>
      </c>
      <c r="B33" s="11"/>
      <c r="C33" s="34">
        <f>C31*Parameter!$B$19/1000</f>
        <v>0</v>
      </c>
      <c r="D33" s="13"/>
      <c r="E33" s="11"/>
      <c r="F33" s="11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11"/>
    </row>
    <row r="34" spans="1:17" ht="7.5" customHeight="1" x14ac:dyDescent="0.25">
      <c r="A34" s="6"/>
      <c r="B34" s="6"/>
      <c r="C34" s="7"/>
      <c r="D34" s="7"/>
      <c r="E34" s="6"/>
      <c r="F34" s="6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6"/>
    </row>
    <row r="35" spans="1:17" ht="46.5" customHeight="1" x14ac:dyDescent="0.25">
      <c r="A35" s="70" t="s">
        <v>31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65"/>
    </row>
    <row r="36" spans="1:17" x14ac:dyDescent="0.25"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7" x14ac:dyDescent="0.25"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7" ht="15.75" x14ac:dyDescent="0.25">
      <c r="G38" s="61"/>
      <c r="H38" s="61"/>
      <c r="I38" s="61"/>
      <c r="J38" s="61"/>
      <c r="K38" s="61"/>
      <c r="L38" s="61"/>
      <c r="M38" s="61"/>
      <c r="N38" s="61"/>
      <c r="O38" s="61"/>
      <c r="P38" s="61"/>
    </row>
  </sheetData>
  <sheetProtection algorithmName="SHA-512" hashValue="t94atvCbWRJtt9eVbAUMJkpWbaxxwmv8aQOv/B6SgK6et1F7jamN+hiqEZwjLuQMh9EVP9dPIy4f0l7d7+5xpQ==" saltValue="9WMl192ggN04i5zr9Cl2AA==" spinCount="100000" sheet="1" selectLockedCells="1"/>
  <mergeCells count="3">
    <mergeCell ref="K2:K3"/>
    <mergeCell ref="M2:M3"/>
    <mergeCell ref="A35:P35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9"/>
  <sheetViews>
    <sheetView workbookViewId="0">
      <selection activeCell="C8" sqref="C8"/>
    </sheetView>
  </sheetViews>
  <sheetFormatPr baseColWidth="10" defaultRowHeight="15" x14ac:dyDescent="0.25"/>
  <cols>
    <col min="1" max="1" width="31.28515625" bestFit="1" customWidth="1"/>
    <col min="2" max="3" width="16" customWidth="1"/>
  </cols>
  <sheetData>
    <row r="3" spans="1:3" x14ac:dyDescent="0.25">
      <c r="A3" s="1"/>
      <c r="B3" s="43" t="s">
        <v>14</v>
      </c>
      <c r="C3" s="43" t="s">
        <v>15</v>
      </c>
    </row>
    <row r="4" spans="1:3" x14ac:dyDescent="0.25">
      <c r="A4" s="2"/>
      <c r="B4" s="44"/>
      <c r="C4" s="44"/>
    </row>
    <row r="5" spans="1:3" x14ac:dyDescent="0.25">
      <c r="A5" s="45" t="s">
        <v>9</v>
      </c>
      <c r="B5" s="46">
        <v>15</v>
      </c>
      <c r="C5" s="46">
        <v>100</v>
      </c>
    </row>
    <row r="6" spans="1:3" x14ac:dyDescent="0.25">
      <c r="A6" s="45" t="s">
        <v>11</v>
      </c>
      <c r="B6" s="46">
        <v>2</v>
      </c>
      <c r="C6" s="46">
        <v>10</v>
      </c>
    </row>
    <row r="7" spans="1:3" x14ac:dyDescent="0.25">
      <c r="A7" s="45" t="s">
        <v>12</v>
      </c>
      <c r="B7" s="46">
        <v>1.5</v>
      </c>
      <c r="C7" s="46">
        <v>6</v>
      </c>
    </row>
    <row r="8" spans="1:3" x14ac:dyDescent="0.25">
      <c r="A8" s="45" t="s">
        <v>13</v>
      </c>
      <c r="B8" s="46">
        <v>4.5</v>
      </c>
      <c r="C8" s="46">
        <v>20</v>
      </c>
    </row>
    <row r="9" spans="1:3" x14ac:dyDescent="0.25">
      <c r="A9" s="45" t="s">
        <v>38</v>
      </c>
      <c r="B9" s="46">
        <v>3</v>
      </c>
      <c r="C9" s="46">
        <v>15</v>
      </c>
    </row>
    <row r="10" spans="1:3" x14ac:dyDescent="0.25">
      <c r="A10" s="45" t="s">
        <v>25</v>
      </c>
      <c r="B10" s="46">
        <v>4</v>
      </c>
      <c r="C10" s="46">
        <v>20</v>
      </c>
    </row>
    <row r="11" spans="1:3" x14ac:dyDescent="0.25">
      <c r="A11" s="45" t="s">
        <v>16</v>
      </c>
      <c r="B11" s="46">
        <v>18</v>
      </c>
      <c r="C11" s="46">
        <v>90</v>
      </c>
    </row>
    <row r="13" spans="1:3" x14ac:dyDescent="0.25">
      <c r="A13" s="57" t="s">
        <v>32</v>
      </c>
      <c r="B13" s="56"/>
      <c r="C13" s="56"/>
    </row>
    <row r="14" spans="1:3" x14ac:dyDescent="0.25">
      <c r="A14" s="58" t="s">
        <v>18</v>
      </c>
      <c r="B14" s="59">
        <v>1</v>
      </c>
      <c r="C14" s="58"/>
    </row>
    <row r="15" spans="1:3" x14ac:dyDescent="0.25">
      <c r="A15" s="58" t="s">
        <v>19</v>
      </c>
      <c r="B15" s="59">
        <v>0.1</v>
      </c>
      <c r="C15" s="58"/>
    </row>
    <row r="16" spans="1:3" x14ac:dyDescent="0.25">
      <c r="A16" s="58" t="s">
        <v>34</v>
      </c>
      <c r="B16" s="60">
        <v>8000</v>
      </c>
      <c r="C16" s="58"/>
    </row>
    <row r="17" spans="1:3" x14ac:dyDescent="0.25">
      <c r="A17" s="58" t="s">
        <v>35</v>
      </c>
      <c r="B17" s="60">
        <v>5000</v>
      </c>
      <c r="C17" s="58"/>
    </row>
    <row r="18" spans="1:3" x14ac:dyDescent="0.25">
      <c r="A18" s="58" t="s">
        <v>36</v>
      </c>
      <c r="B18" s="60">
        <v>2000</v>
      </c>
      <c r="C18" s="58"/>
    </row>
    <row r="19" spans="1:3" x14ac:dyDescent="0.25">
      <c r="A19" s="58" t="s">
        <v>8</v>
      </c>
      <c r="B19" s="60">
        <v>1.2</v>
      </c>
      <c r="C19" s="58" t="s">
        <v>37</v>
      </c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Tarifrechner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Claudia Germann</cp:lastModifiedBy>
  <cp:lastPrinted>2018-05-03T12:24:51Z</cp:lastPrinted>
  <dcterms:created xsi:type="dcterms:W3CDTF">2018-03-30T15:53:47Z</dcterms:created>
  <dcterms:modified xsi:type="dcterms:W3CDTF">2025-05-08T06:05:45Z</dcterms:modified>
</cp:coreProperties>
</file>